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LPTB00291IPC013 Betco WM20 v2 8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J4" i="1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"/>
</calcChain>
</file>

<file path=xl/sharedStrings.xml><?xml version="1.0" encoding="utf-8"?>
<sst xmlns="http://schemas.openxmlformats.org/spreadsheetml/2006/main" count="218" uniqueCount="129">
  <si>
    <t>VTVT00800</t>
  </si>
  <si>
    <t>SCREW</t>
  </si>
  <si>
    <t>TC 4X12 ZN</t>
  </si>
  <si>
    <t>10/2002</t>
  </si>
  <si>
    <t>VTRS00251</t>
  </si>
  <si>
    <t>WASHER</t>
  </si>
  <si>
    <t>4-16 INOX A2</t>
  </si>
  <si>
    <t>CMCV49937</t>
  </si>
  <si>
    <t>CORD</t>
  </si>
  <si>
    <t>D. 2.5 SHK</t>
  </si>
  <si>
    <t>VTVT00882</t>
  </si>
  <si>
    <t>TCEI BASSA M10x80 8.8 ZN</t>
  </si>
  <si>
    <t>VTRS00236</t>
  </si>
  <si>
    <t>WASHER             D.10 UNI 6592 ZINC. PIANA</t>
  </si>
  <si>
    <t>LAFN31096</t>
  </si>
  <si>
    <t>VTVT00859</t>
  </si>
  <si>
    <t>TCEI M. 6-55 INOX</t>
  </si>
  <si>
    <t>MPVR02903</t>
  </si>
  <si>
    <t>HOSE COLLAR     DI= 20.8 ART.C4</t>
  </si>
  <si>
    <t>VTDD00157</t>
  </si>
  <si>
    <t>NUT</t>
  </si>
  <si>
    <t>M. 6 DIN 985 ZN</t>
  </si>
  <si>
    <t>LAFN05557</t>
  </si>
  <si>
    <t>SUPPORT            SQUEEGEE</t>
  </si>
  <si>
    <t>VTRS00231</t>
  </si>
  <si>
    <t>WASHER             D. 6 UNI 6592 PIANA ZINC.</t>
  </si>
  <si>
    <t>CUVR44348</t>
  </si>
  <si>
    <t>BUSHING            CB 85 2010 31T</t>
  </si>
  <si>
    <t>LAFN44349</t>
  </si>
  <si>
    <t>RING NUT          M20X1 ABL</t>
  </si>
  <si>
    <t>LAFN05702</t>
  </si>
  <si>
    <t>SUPPORT            RUOTINO ANTIRIBALTAMENTO</t>
  </si>
  <si>
    <t>LAFN04165</t>
  </si>
  <si>
    <t>PIN</t>
  </si>
  <si>
    <t>04/2003</t>
  </si>
  <si>
    <t>RTRT00283</t>
  </si>
  <si>
    <t>SMALL WHEEL     GR.HS</t>
  </si>
  <si>
    <t>VTRS13946</t>
  </si>
  <si>
    <t>WASHER             D. 8  X24 INX UNI 6593</t>
  </si>
  <si>
    <t>VTVT01200</t>
  </si>
  <si>
    <t>GRUB SCREW       M8 X 16 INOX</t>
  </si>
  <si>
    <t>04/2004</t>
  </si>
  <si>
    <t>VTRS00019</t>
  </si>
  <si>
    <t>WASHER             UNI 6592 FORO 20 INOX</t>
  </si>
  <si>
    <t>03/2004</t>
  </si>
  <si>
    <t>VTRS00308</t>
  </si>
  <si>
    <t>WASHER             NYLON 21x50xSP3 MM</t>
  </si>
  <si>
    <t>05/2004</t>
  </si>
  <si>
    <t>VTVT00813</t>
  </si>
  <si>
    <t>M  4X  8 TCB-TC UNI 8112</t>
  </si>
  <si>
    <t>VTRS00291</t>
  </si>
  <si>
    <t>WASHER             D. 5  X20 ZC UNI 6593</t>
  </si>
  <si>
    <t>LAFN05544</t>
  </si>
  <si>
    <t>PLATE</t>
  </si>
  <si>
    <t>SQUEEGEE</t>
  </si>
  <si>
    <t>LAFN44530</t>
  </si>
  <si>
    <t>SHK SQ.</t>
  </si>
  <si>
    <t>MLML44531</t>
  </si>
  <si>
    <t>SPRING</t>
  </si>
  <si>
    <t>D.16</t>
  </si>
  <si>
    <t>VTRS00312</t>
  </si>
  <si>
    <t>WASHER             D.13 x24 INOX</t>
  </si>
  <si>
    <t>VTAE00051</t>
  </si>
  <si>
    <t>CIRCLIP</t>
  </si>
  <si>
    <t>X ALBERO D. 12 U7435 INX</t>
  </si>
  <si>
    <t>VTDD00042</t>
  </si>
  <si>
    <t>AUT.M10 UNI7474</t>
  </si>
  <si>
    <t>MPVR49942</t>
  </si>
  <si>
    <t>LEVER</t>
  </si>
  <si>
    <t>SHK PP</t>
  </si>
  <si>
    <t xml:space="preserve">WHEEL SPACER    </t>
  </si>
  <si>
    <t xml:space="preserve"> </t>
  </si>
  <si>
    <t>E88004</t>
  </si>
  <si>
    <t>E89118</t>
  </si>
  <si>
    <t>Washer</t>
  </si>
  <si>
    <t>E86958</t>
  </si>
  <si>
    <t>Squeegee cable</t>
  </si>
  <si>
    <t>E89217</t>
  </si>
  <si>
    <t>Squeegee handle bolt</t>
  </si>
  <si>
    <t>E88091</t>
  </si>
  <si>
    <t>Washer Watchman 24</t>
  </si>
  <si>
    <t xml:space="preserve"> WHEEL SPACER    </t>
  </si>
  <si>
    <t>E86784</t>
  </si>
  <si>
    <t>Screw  WS20</t>
  </si>
  <si>
    <t>E86783</t>
  </si>
  <si>
    <t>Collar  WS20</t>
  </si>
  <si>
    <t>NUT M. 6 DIN 985 ZN</t>
  </si>
  <si>
    <t>E89197</t>
  </si>
  <si>
    <t>Support</t>
  </si>
  <si>
    <t>E86707</t>
  </si>
  <si>
    <t>Cham Washer D10</t>
  </si>
  <si>
    <t>E89403</t>
  </si>
  <si>
    <t>Bushing</t>
  </si>
  <si>
    <t>E87836</t>
  </si>
  <si>
    <t>Nut WS 24</t>
  </si>
  <si>
    <t>E87872</t>
  </si>
  <si>
    <t>Support for WS20/24</t>
  </si>
  <si>
    <t>E87850</t>
  </si>
  <si>
    <t>Screw / Axle Squeegee Support</t>
  </si>
  <si>
    <t>E87845</t>
  </si>
  <si>
    <t>Red Wheel for Watchman</t>
  </si>
  <si>
    <t>E86878</t>
  </si>
  <si>
    <t>E87942</t>
  </si>
  <si>
    <t>Washer, Wheel Support</t>
  </si>
  <si>
    <t>E89404</t>
  </si>
  <si>
    <t>E86578</t>
  </si>
  <si>
    <t>screw  WS20/24</t>
  </si>
  <si>
    <t>E86577</t>
  </si>
  <si>
    <t>washer  WS20/24</t>
  </si>
  <si>
    <t>PLATE SQUEEGEE</t>
  </si>
  <si>
    <t>E89405</t>
  </si>
  <si>
    <t>Pin</t>
  </si>
  <si>
    <t>E89406</t>
  </si>
  <si>
    <t>Spring</t>
  </si>
  <si>
    <t>E87873</t>
  </si>
  <si>
    <t>Washer for WS20</t>
  </si>
  <si>
    <t>E89408</t>
  </si>
  <si>
    <t>Stop Ring</t>
  </si>
  <si>
    <t>E86462</t>
  </si>
  <si>
    <t>AS20 Nut</t>
  </si>
  <si>
    <t>E89108</t>
  </si>
  <si>
    <t>Lever, Plastic Squeegee Lift</t>
  </si>
  <si>
    <t>ITEM</t>
  </si>
  <si>
    <t>SKU</t>
  </si>
  <si>
    <t>DESCRIPTION</t>
  </si>
  <si>
    <t>QTY</t>
  </si>
  <si>
    <t>Screw, Machine M4 x 12</t>
  </si>
  <si>
    <t>SCREW M8 X 16 INOX</t>
  </si>
  <si>
    <t>FROM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</si>
</sst>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Protection="1">
      <protection locked="0"/>
    </xf>
    <xf numFmtId="3" fontId="2" fillId="0" borderId="0" xfId="0" applyNumberFormat="1" applyFont="1" applyProtection="1">
      <protection locked="0"/>
    </xf>
    <xf numFmtId="0" fontId="1" fillId="0" borderId="0" xfId="0" applyNumberFormat="1" applyFont="1" applyProtection="1">
      <protection locked="0"/>
    </xf>
    <xf numFmtId="0" fontId="3" fillId="0" borderId="0" xfId="0" applyFont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indent="4"/>
    </xf>
    <xf numFmtId="0" fontId="6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indent="1"/>
    </xf>
    <xf numFmtId="0" fontId="4" fillId="0" borderId="1" xfId="0" applyFont="1" applyBorder="1"/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</sheetNames>
    <sheetDataSet>
      <sheetData sheetId="0">
        <row r="2">
          <cell r="G2" t="str">
            <v>E01197300</v>
          </cell>
        </row>
        <row r="17536">
          <cell r="J17536" t="str">
            <v xml:space="preserve">P1005                         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33"/>
  <sheetViews>
    <sheetView workbookViewId="0">
      <selection sqref="A1:K31"/>
    </sheetView>
  </sheetViews>
  <sheetFormatPr defaultRowHeight="12.75"/>
  <cols>
    <col min="2" max="2" width="4.28515625" customWidth="1"/>
    <col min="3" max="3" width="10.28515625" customWidth="1"/>
    <col min="4" max="4" width="8.5703125" customWidth="1"/>
    <col min="5" max="5" width="1.140625" customWidth="1"/>
    <col min="6" max="6" width="39.5703125" customWidth="1"/>
    <col min="7" max="7" width="5.42578125" customWidth="1"/>
    <col min="8" max="8" width="8.140625" customWidth="1"/>
    <col min="9" max="9" width="9.5703125" customWidth="1"/>
    <col min="10" max="10" width="38.42578125" customWidth="1"/>
    <col min="11" max="11" width="4.7109375" customWidth="1"/>
  </cols>
  <sheetData>
    <row r="3" spans="2:11">
      <c r="B3" s="3">
        <v>1</v>
      </c>
      <c r="C3" s="1" t="s">
        <v>0</v>
      </c>
      <c r="D3" s="1" t="s">
        <v>1</v>
      </c>
      <c r="E3" s="1" t="s">
        <v>71</v>
      </c>
      <c r="F3" s="1" t="s">
        <v>2</v>
      </c>
      <c r="G3" s="2">
        <v>100</v>
      </c>
      <c r="H3" s="1" t="s">
        <v>3</v>
      </c>
      <c r="I3" s="4" t="str">
        <f>IF(ISNA(VLOOKUP(C3,'[1]Parts List Query'!$G$2:'[1]Parts List Query'!$J$17536,4,FALSE))=TRUE,(C3),(LEFT(VLOOKUP(C3,[1]!Table_Query_from_BetcoViews[[AlternateID]:[MainSKU]],4,FALSE),6)))</f>
        <v>E88004</v>
      </c>
      <c r="J3" s="4" t="str">
        <f>IFERROR(VLOOKUP(TRIM(C3),[1]!Table_Query_from_BetcoViews[[AlternateID]:[ItemDescr2]],5,FALSE),(CONCATENATE(D3,E3,F3)))</f>
        <v>Screw, Machine M4 x 12 Watchman 20/24</v>
      </c>
      <c r="K3">
        <f>G3*0.01</f>
        <v>1</v>
      </c>
    </row>
    <row r="4" spans="2:11">
      <c r="B4" s="3">
        <v>2</v>
      </c>
      <c r="C4" s="1" t="s">
        <v>4</v>
      </c>
      <c r="D4" s="1" t="s">
        <v>5</v>
      </c>
      <c r="E4" s="1" t="s">
        <v>71</v>
      </c>
      <c r="F4" s="1" t="s">
        <v>6</v>
      </c>
      <c r="G4" s="2">
        <v>100</v>
      </c>
      <c r="H4" s="1" t="s">
        <v>3</v>
      </c>
      <c r="I4" s="4" t="str">
        <f>IF(ISNA(VLOOKUP(C4,'[1]Parts List Query'!$G$2:'[1]Parts List Query'!$J$17536,4,FALSE))=TRUE,(C4),(LEFT(VLOOKUP(C4,[1]!Table_Query_from_BetcoViews[[AlternateID]:[MainSKU]],4,FALSE),6)))</f>
        <v>E89118</v>
      </c>
      <c r="J4" s="4" t="str">
        <f>IFERROR(VLOOKUP(TRIM(C4),[1]!Table_Query_from_BetcoViews[[AlternateID]:[ItemDescr2]],5,FALSE),(CONCATENATE(D4,E4,F4)))</f>
        <v>Washer</v>
      </c>
      <c r="K4">
        <f t="shared" ref="K4:K31" si="0">G4*0.01</f>
        <v>1</v>
      </c>
    </row>
    <row r="5" spans="2:11">
      <c r="B5" s="3">
        <v>3</v>
      </c>
      <c r="C5" s="1" t="s">
        <v>7</v>
      </c>
      <c r="D5" s="1" t="s">
        <v>8</v>
      </c>
      <c r="E5" s="1" t="s">
        <v>71</v>
      </c>
      <c r="F5" s="1" t="s">
        <v>9</v>
      </c>
      <c r="G5" s="2">
        <v>100</v>
      </c>
      <c r="H5" s="1" t="s">
        <v>3</v>
      </c>
      <c r="I5" s="4" t="str">
        <f>IF(ISNA(VLOOKUP(C5,'[1]Parts List Query'!$G$2:'[1]Parts List Query'!$J$17536,4,FALSE))=TRUE,(C5),(LEFT(VLOOKUP(C5,[1]!Table_Query_from_BetcoViews[[AlternateID]:[MainSKU]],4,FALSE),6)))</f>
        <v>E86958</v>
      </c>
      <c r="J5" s="4" t="str">
        <f>IFERROR(VLOOKUP(TRIM(C5),[1]!Table_Query_from_BetcoViews[[AlternateID]:[ItemDescr2]],5,FALSE),(CONCATENATE(D5,E5,F5)))</f>
        <v>Squeegee cable</v>
      </c>
      <c r="K5">
        <f t="shared" si="0"/>
        <v>1</v>
      </c>
    </row>
    <row r="6" spans="2:11">
      <c r="B6" s="3">
        <v>4</v>
      </c>
      <c r="C6" s="1" t="s">
        <v>10</v>
      </c>
      <c r="D6" s="1" t="s">
        <v>1</v>
      </c>
      <c r="E6" s="1" t="s">
        <v>71</v>
      </c>
      <c r="F6" s="1" t="s">
        <v>11</v>
      </c>
      <c r="G6" s="2">
        <v>100</v>
      </c>
      <c r="H6" s="1" t="s">
        <v>3</v>
      </c>
      <c r="I6" s="4" t="str">
        <f>IF(ISNA(VLOOKUP(C6,'[1]Parts List Query'!$G$2:'[1]Parts List Query'!$J$17536,4,FALSE))=TRUE,(C6),(LEFT(VLOOKUP(C6,[1]!Table_Query_from_BetcoViews[[AlternateID]:[MainSKU]],4,FALSE),6)))</f>
        <v>E89217</v>
      </c>
      <c r="J6" s="4" t="str">
        <f>IFERROR(VLOOKUP(TRIM(C6),[1]!Table_Query_from_BetcoViews[[AlternateID]:[ItemDescr2]],5,FALSE),(CONCATENATE(D6,E6,F6)))</f>
        <v>Squeegee handle bolt</v>
      </c>
      <c r="K6">
        <f t="shared" si="0"/>
        <v>1</v>
      </c>
    </row>
    <row r="7" spans="2:11">
      <c r="B7" s="3">
        <v>5</v>
      </c>
      <c r="C7" s="1" t="s">
        <v>12</v>
      </c>
      <c r="E7" s="1" t="s">
        <v>71</v>
      </c>
      <c r="F7" s="1" t="s">
        <v>13</v>
      </c>
      <c r="G7" s="2">
        <v>100</v>
      </c>
      <c r="H7" s="1" t="s">
        <v>3</v>
      </c>
      <c r="I7" s="4" t="str">
        <f>IF(ISNA(VLOOKUP(C7,'[1]Parts List Query'!$G$2:'[1]Parts List Query'!$J$17536,4,FALSE))=TRUE,(C7),(LEFT(VLOOKUP(C7,[1]!Table_Query_from_BetcoViews[[AlternateID]:[MainSKU]],4,FALSE),6)))</f>
        <v>E88091</v>
      </c>
      <c r="J7" s="4" t="str">
        <f>IFERROR(VLOOKUP(TRIM(C7),[1]!Table_Query_from_BetcoViews[[AlternateID]:[ItemDescr2]],5,FALSE),(CONCATENATE(D7,E7,F7)))</f>
        <v>Washer Watchman 24</v>
      </c>
      <c r="K7">
        <f t="shared" si="0"/>
        <v>1</v>
      </c>
    </row>
    <row r="8" spans="2:11">
      <c r="B8" s="3">
        <v>6</v>
      </c>
      <c r="C8" s="1" t="s">
        <v>14</v>
      </c>
      <c r="E8" s="1" t="s">
        <v>71</v>
      </c>
      <c r="F8" s="1" t="s">
        <v>70</v>
      </c>
      <c r="G8" s="2">
        <v>100</v>
      </c>
      <c r="H8" s="1" t="s">
        <v>3</v>
      </c>
      <c r="I8" s="4" t="str">
        <f>IF(ISNA(VLOOKUP(C8,'[1]Parts List Query'!$G$2:'[1]Parts List Query'!$J$17536,4,FALSE))=TRUE,(C8),(LEFT(VLOOKUP(C8,[1]!Table_Query_from_BetcoViews[[AlternateID]:[MainSKU]],4,FALSE),6)))</f>
        <v>LAFN31096</v>
      </c>
      <c r="J8" s="4" t="str">
        <f>IFERROR(VLOOKUP(TRIM(C8),[1]!Table_Query_from_BetcoViews[[AlternateID]:[ItemDescr2]],5,FALSE),(CONCATENATE(D8,E8,F8)))</f>
        <v xml:space="preserve"> WHEEL SPACER    </v>
      </c>
      <c r="K8">
        <f t="shared" si="0"/>
        <v>1</v>
      </c>
    </row>
    <row r="9" spans="2:11">
      <c r="B9" s="3">
        <v>7</v>
      </c>
      <c r="C9" s="1" t="s">
        <v>15</v>
      </c>
      <c r="D9" s="1" t="s">
        <v>1</v>
      </c>
      <c r="E9" s="1" t="s">
        <v>71</v>
      </c>
      <c r="F9" s="1" t="s">
        <v>16</v>
      </c>
      <c r="G9" s="2">
        <v>500</v>
      </c>
      <c r="H9" s="1" t="s">
        <v>3</v>
      </c>
      <c r="I9" s="4" t="str">
        <f>IF(ISNA(VLOOKUP(C9,'[1]Parts List Query'!$G$2:'[1]Parts List Query'!$J$17536,4,FALSE))=TRUE,(C9),(LEFT(VLOOKUP(C9,[1]!Table_Query_from_BetcoViews[[AlternateID]:[MainSKU]],4,FALSE),6)))</f>
        <v>E86784</v>
      </c>
      <c r="J9" s="4" t="str">
        <f>IFERROR(VLOOKUP(TRIM(C9),[1]!Table_Query_from_BetcoViews[[AlternateID]:[ItemDescr2]],5,FALSE),(CONCATENATE(D9,E9,F9)))</f>
        <v>Screw  WS20</v>
      </c>
      <c r="K9">
        <f t="shared" si="0"/>
        <v>5</v>
      </c>
    </row>
    <row r="10" spans="2:11">
      <c r="B10" s="3">
        <v>8</v>
      </c>
      <c r="C10" s="1" t="s">
        <v>17</v>
      </c>
      <c r="E10" s="1" t="s">
        <v>71</v>
      </c>
      <c r="F10" s="1" t="s">
        <v>18</v>
      </c>
      <c r="G10" s="2">
        <v>400</v>
      </c>
      <c r="H10" s="1" t="s">
        <v>3</v>
      </c>
      <c r="I10" s="4" t="str">
        <f>IF(ISNA(VLOOKUP(C10,'[1]Parts List Query'!$G$2:'[1]Parts List Query'!$J$17536,4,FALSE))=TRUE,(C10),(LEFT(VLOOKUP(C10,[1]!Table_Query_from_BetcoViews[[AlternateID]:[MainSKU]],4,FALSE),6)))</f>
        <v>E86783</v>
      </c>
      <c r="J10" s="4" t="str">
        <f>IFERROR(VLOOKUP(TRIM(C10),[1]!Table_Query_from_BetcoViews[[AlternateID]:[ItemDescr2]],5,FALSE),(CONCATENATE(D10,E10,F10)))</f>
        <v>Collar  WS20</v>
      </c>
      <c r="K10">
        <f t="shared" si="0"/>
        <v>4</v>
      </c>
    </row>
    <row r="11" spans="2:11">
      <c r="B11" s="3">
        <v>9</v>
      </c>
      <c r="C11" s="1" t="s">
        <v>19</v>
      </c>
      <c r="D11" s="1" t="s">
        <v>20</v>
      </c>
      <c r="E11" s="1" t="s">
        <v>71</v>
      </c>
      <c r="F11" s="1" t="s">
        <v>21</v>
      </c>
      <c r="G11" s="2">
        <v>500</v>
      </c>
      <c r="I11" s="4" t="str">
        <f>IF(ISNA(VLOOKUP(C11,'[1]Parts List Query'!$G$2:'[1]Parts List Query'!$J$17536,4,FALSE))=TRUE,(C11),(LEFT(VLOOKUP(C11,[1]!Table_Query_from_BetcoViews[[AlternateID]:[MainSKU]],4,FALSE),6)))</f>
        <v>VTDD00157</v>
      </c>
      <c r="J11" s="4" t="str">
        <f>IFERROR(VLOOKUP(TRIM(C11),[1]!Table_Query_from_BetcoViews[[AlternateID]:[ItemDescr2]],5,FALSE),(CONCATENATE(D11,E11,F11)))</f>
        <v>NUT M. 6 DIN 985 ZN</v>
      </c>
      <c r="K11">
        <f t="shared" si="0"/>
        <v>5</v>
      </c>
    </row>
    <row r="12" spans="2:11">
      <c r="B12" s="3">
        <v>10</v>
      </c>
      <c r="C12" s="1" t="s">
        <v>22</v>
      </c>
      <c r="E12" s="1" t="s">
        <v>71</v>
      </c>
      <c r="F12" s="1" t="s">
        <v>23</v>
      </c>
      <c r="G12" s="2">
        <v>100</v>
      </c>
      <c r="H12" s="1" t="s">
        <v>3</v>
      </c>
      <c r="I12" s="4" t="str">
        <f>IF(ISNA(VLOOKUP(C12,'[1]Parts List Query'!$G$2:'[1]Parts List Query'!$J$17536,4,FALSE))=TRUE,(C12),(LEFT(VLOOKUP(C12,[1]!Table_Query_from_BetcoViews[[AlternateID]:[MainSKU]],4,FALSE),6)))</f>
        <v>E89197</v>
      </c>
      <c r="J12" s="4" t="str">
        <f>IFERROR(VLOOKUP(TRIM(C12),[1]!Table_Query_from_BetcoViews[[AlternateID]:[ItemDescr2]],5,FALSE),(CONCATENATE(D12,E12,F12)))</f>
        <v>Support</v>
      </c>
      <c r="K12">
        <f t="shared" si="0"/>
        <v>1</v>
      </c>
    </row>
    <row r="13" spans="2:11">
      <c r="B13" s="3">
        <v>11</v>
      </c>
      <c r="C13" s="1" t="s">
        <v>24</v>
      </c>
      <c r="E13" s="1" t="s">
        <v>71</v>
      </c>
      <c r="F13" s="1" t="s">
        <v>25</v>
      </c>
      <c r="G13" s="2">
        <v>400</v>
      </c>
      <c r="H13" s="1" t="s">
        <v>3</v>
      </c>
      <c r="I13" s="4" t="str">
        <f>IF(ISNA(VLOOKUP(C13,'[1]Parts List Query'!$G$2:'[1]Parts List Query'!$J$17536,4,FALSE))=TRUE,(C13),(LEFT(VLOOKUP(C13,[1]!Table_Query_from_BetcoViews[[AlternateID]:[MainSKU]],4,FALSE),6)))</f>
        <v>E86707</v>
      </c>
      <c r="J13" s="4" t="str">
        <f>IFERROR(VLOOKUP(TRIM(C13),[1]!Table_Query_from_BetcoViews[[AlternateID]:[ItemDescr2]],5,FALSE),(CONCATENATE(D13,E13,F13)))</f>
        <v>Cham Washer D10</v>
      </c>
      <c r="K13">
        <f t="shared" si="0"/>
        <v>4</v>
      </c>
    </row>
    <row r="14" spans="2:11">
      <c r="B14" s="3">
        <v>12</v>
      </c>
      <c r="C14" s="1" t="s">
        <v>26</v>
      </c>
      <c r="E14" s="1" t="s">
        <v>71</v>
      </c>
      <c r="F14" s="1" t="s">
        <v>27</v>
      </c>
      <c r="G14" s="2">
        <v>200</v>
      </c>
      <c r="H14" s="1" t="s">
        <v>3</v>
      </c>
      <c r="I14" s="4" t="str">
        <f>IF(ISNA(VLOOKUP(C14,'[1]Parts List Query'!$G$2:'[1]Parts List Query'!$J$17536,4,FALSE))=TRUE,(C14),(LEFT(VLOOKUP(C14,[1]!Table_Query_from_BetcoViews[[AlternateID]:[MainSKU]],4,FALSE),6)))</f>
        <v>E89403</v>
      </c>
      <c r="J14" s="4" t="str">
        <f>IFERROR(VLOOKUP(TRIM(C14),[1]!Table_Query_from_BetcoViews[[AlternateID]:[ItemDescr2]],5,FALSE),(CONCATENATE(D14,E14,F14)))</f>
        <v>Bushing</v>
      </c>
      <c r="K14">
        <f t="shared" si="0"/>
        <v>2</v>
      </c>
    </row>
    <row r="15" spans="2:11">
      <c r="B15" s="3">
        <v>13</v>
      </c>
      <c r="C15" s="1" t="s">
        <v>28</v>
      </c>
      <c r="E15" s="1" t="s">
        <v>71</v>
      </c>
      <c r="F15" s="1" t="s">
        <v>29</v>
      </c>
      <c r="G15" s="2">
        <v>100</v>
      </c>
      <c r="I15" s="4" t="str">
        <f>IF(ISNA(VLOOKUP(C15,'[1]Parts List Query'!$G$2:'[1]Parts List Query'!$J$17536,4,FALSE))=TRUE,(C15),(LEFT(VLOOKUP(C15,[1]!Table_Query_from_BetcoViews[[AlternateID]:[MainSKU]],4,FALSE),6)))</f>
        <v>E87836</v>
      </c>
      <c r="J15" s="4" t="str">
        <f>IFERROR(VLOOKUP(TRIM(C15),[1]!Table_Query_from_BetcoViews[[AlternateID]:[ItemDescr2]],5,FALSE),(CONCATENATE(D15,E15,F15)))</f>
        <v>Nut WS 24</v>
      </c>
      <c r="K15">
        <f t="shared" si="0"/>
        <v>1</v>
      </c>
    </row>
    <row r="16" spans="2:11">
      <c r="B16" s="3">
        <v>14</v>
      </c>
      <c r="C16" s="1" t="s">
        <v>30</v>
      </c>
      <c r="E16" s="1" t="s">
        <v>71</v>
      </c>
      <c r="F16" s="1" t="s">
        <v>31</v>
      </c>
      <c r="G16" s="2">
        <v>100</v>
      </c>
      <c r="H16" s="1" t="s">
        <v>3</v>
      </c>
      <c r="I16" s="4" t="str">
        <f>IF(ISNA(VLOOKUP(C16,'[1]Parts List Query'!$G$2:'[1]Parts List Query'!$J$17536,4,FALSE))=TRUE,(C16),(LEFT(VLOOKUP(C16,[1]!Table_Query_from_BetcoViews[[AlternateID]:[MainSKU]],4,FALSE),6)))</f>
        <v>E87872</v>
      </c>
      <c r="J16" s="4" t="str">
        <f>IFERROR(VLOOKUP(TRIM(C16),[1]!Table_Query_from_BetcoViews[[AlternateID]:[ItemDescr2]],5,FALSE),(CONCATENATE(D16,E16,F16)))</f>
        <v>Support for WS20/24</v>
      </c>
      <c r="K16">
        <f t="shared" si="0"/>
        <v>1</v>
      </c>
    </row>
    <row r="17" spans="2:11">
      <c r="B17" s="3">
        <v>15</v>
      </c>
      <c r="C17" s="1" t="s">
        <v>32</v>
      </c>
      <c r="D17" s="1" t="s">
        <v>33</v>
      </c>
      <c r="E17" s="1" t="s">
        <v>71</v>
      </c>
      <c r="F17" s="1" t="s">
        <v>31</v>
      </c>
      <c r="G17" s="2">
        <v>100</v>
      </c>
      <c r="H17" s="1" t="s">
        <v>34</v>
      </c>
      <c r="I17" s="4" t="str">
        <f>IF(ISNA(VLOOKUP(C17,'[1]Parts List Query'!$G$2:'[1]Parts List Query'!$J$17536,4,FALSE))=TRUE,(C17),(LEFT(VLOOKUP(C17,[1]!Table_Query_from_BetcoViews[[AlternateID]:[MainSKU]],4,FALSE),6)))</f>
        <v>E87850</v>
      </c>
      <c r="J17" s="4" t="str">
        <f>IFERROR(VLOOKUP(TRIM(C17),[1]!Table_Query_from_BetcoViews[[AlternateID]:[ItemDescr2]],5,FALSE),(CONCATENATE(D17,E17,F17)))</f>
        <v>Screw / Axle Squeegee Support</v>
      </c>
      <c r="K17">
        <f t="shared" si="0"/>
        <v>1</v>
      </c>
    </row>
    <row r="18" spans="2:11">
      <c r="B18" s="3">
        <v>16</v>
      </c>
      <c r="C18" s="1" t="s">
        <v>35</v>
      </c>
      <c r="E18" s="1" t="s">
        <v>71</v>
      </c>
      <c r="F18" s="1" t="s">
        <v>36</v>
      </c>
      <c r="G18" s="2">
        <v>100</v>
      </c>
      <c r="H18" s="1" t="s">
        <v>3</v>
      </c>
      <c r="I18" s="4" t="str">
        <f>IF(ISNA(VLOOKUP(C18,'[1]Parts List Query'!$G$2:'[1]Parts List Query'!$J$17536,4,FALSE))=TRUE,(C18),(LEFT(VLOOKUP(C18,[1]!Table_Query_from_BetcoViews[[AlternateID]:[MainSKU]],4,FALSE),6)))</f>
        <v>E87845</v>
      </c>
      <c r="J18" s="4" t="str">
        <f>IFERROR(VLOOKUP(TRIM(C18),[1]!Table_Query_from_BetcoViews[[AlternateID]:[ItemDescr2]],5,FALSE),(CONCATENATE(D18,E18,F18)))</f>
        <v>Red Wheel for Watchman</v>
      </c>
      <c r="K18">
        <f t="shared" si="0"/>
        <v>1</v>
      </c>
    </row>
    <row r="19" spans="2:11">
      <c r="B19" s="3">
        <v>17</v>
      </c>
      <c r="C19" s="1" t="s">
        <v>37</v>
      </c>
      <c r="E19" s="1" t="s">
        <v>71</v>
      </c>
      <c r="F19" s="1" t="s">
        <v>38</v>
      </c>
      <c r="G19" s="2">
        <v>200</v>
      </c>
      <c r="H19" s="1" t="s">
        <v>3</v>
      </c>
      <c r="I19" s="4" t="str">
        <f>IF(ISNA(VLOOKUP(C19,'[1]Parts List Query'!$G$2:'[1]Parts List Query'!$J$17536,4,FALSE))=TRUE,(C19),(LEFT(VLOOKUP(C19,[1]!Table_Query_from_BetcoViews[[AlternateID]:[MainSKU]],4,FALSE),6)))</f>
        <v>E86878</v>
      </c>
      <c r="J19" s="4" t="str">
        <f>IFERROR(VLOOKUP(TRIM(C19),[1]!Table_Query_from_BetcoViews[[AlternateID]:[ItemDescr2]],5,FALSE),(CONCATENATE(D19,E19,F19)))</f>
        <v>Washer</v>
      </c>
      <c r="K19">
        <f t="shared" si="0"/>
        <v>2</v>
      </c>
    </row>
    <row r="20" spans="2:11">
      <c r="B20" s="3">
        <v>18</v>
      </c>
      <c r="C20" s="1" t="s">
        <v>39</v>
      </c>
      <c r="E20" s="1" t="s">
        <v>71</v>
      </c>
      <c r="F20" s="1" t="s">
        <v>40</v>
      </c>
      <c r="G20" s="2">
        <v>100</v>
      </c>
      <c r="H20" s="1" t="s">
        <v>41</v>
      </c>
      <c r="I20" s="4" t="str">
        <f>IF(ISNA(VLOOKUP(C20,'[1]Parts List Query'!$G$2:'[1]Parts List Query'!$J$17536,4,FALSE))=TRUE,(C20),(LEFT(VLOOKUP(C20,[1]!Table_Query_from_BetcoViews[[AlternateID]:[MainSKU]],4,FALSE),6)))</f>
        <v>VTVT01200</v>
      </c>
      <c r="J20" s="4" t="str">
        <f>IFERROR(VLOOKUP(TRIM(C20),[1]!Table_Query_from_BetcoViews[[AlternateID]:[ItemDescr2]],5,FALSE),(CONCATENATE(D20,E20,F20)))</f>
        <v xml:space="preserve"> GRUB SCREW       M8 X 16 INOX</v>
      </c>
      <c r="K20">
        <f t="shared" si="0"/>
        <v>1</v>
      </c>
    </row>
    <row r="21" spans="2:11">
      <c r="B21" s="3">
        <v>20</v>
      </c>
      <c r="C21" s="1" t="s">
        <v>42</v>
      </c>
      <c r="E21" s="1" t="s">
        <v>71</v>
      </c>
      <c r="F21" s="1" t="s">
        <v>43</v>
      </c>
      <c r="G21" s="2">
        <v>100</v>
      </c>
      <c r="H21" s="1" t="s">
        <v>44</v>
      </c>
      <c r="I21" s="4" t="str">
        <f>IF(ISNA(VLOOKUP(C21,'[1]Parts List Query'!$G$2:'[1]Parts List Query'!$J$17536,4,FALSE))=TRUE,(C21),(LEFT(VLOOKUP(C21,[1]!Table_Query_from_BetcoViews[[AlternateID]:[MainSKU]],4,FALSE),6)))</f>
        <v>E87942</v>
      </c>
      <c r="J21" s="4" t="str">
        <f>IFERROR(VLOOKUP(TRIM(C21),[1]!Table_Query_from_BetcoViews[[AlternateID]:[ItemDescr2]],5,FALSE),(CONCATENATE(D21,E21,F21)))</f>
        <v>Washer, Wheel Support</v>
      </c>
      <c r="K21">
        <f t="shared" si="0"/>
        <v>1</v>
      </c>
    </row>
    <row r="22" spans="2:11">
      <c r="B22" s="3">
        <v>21</v>
      </c>
      <c r="C22" s="1" t="s">
        <v>45</v>
      </c>
      <c r="E22" s="1" t="s">
        <v>71</v>
      </c>
      <c r="F22" s="1" t="s">
        <v>46</v>
      </c>
      <c r="G22" s="2">
        <v>100</v>
      </c>
      <c r="H22" s="1" t="s">
        <v>47</v>
      </c>
      <c r="I22" s="4" t="str">
        <f>IF(ISNA(VLOOKUP(C22,'[1]Parts List Query'!$G$2:'[1]Parts List Query'!$J$17536,4,FALSE))=TRUE,(C22),(LEFT(VLOOKUP(C22,[1]!Table_Query_from_BetcoViews[[AlternateID]:[MainSKU]],4,FALSE),6)))</f>
        <v>E89404</v>
      </c>
      <c r="J22" s="4" t="str">
        <f>IFERROR(VLOOKUP(TRIM(C22),[1]!Table_Query_from_BetcoViews[[AlternateID]:[ItemDescr2]],5,FALSE),(CONCATENATE(D22,E22,F22)))</f>
        <v>Washer</v>
      </c>
      <c r="K22">
        <f t="shared" si="0"/>
        <v>1</v>
      </c>
    </row>
    <row r="23" spans="2:11">
      <c r="B23" s="3">
        <v>22</v>
      </c>
      <c r="C23" s="1" t="s">
        <v>48</v>
      </c>
      <c r="D23" s="1" t="s">
        <v>1</v>
      </c>
      <c r="E23" s="1" t="s">
        <v>71</v>
      </c>
      <c r="F23" s="1" t="s">
        <v>49</v>
      </c>
      <c r="G23" s="2">
        <v>100</v>
      </c>
      <c r="H23" s="1" t="s">
        <v>3</v>
      </c>
      <c r="I23" s="4" t="str">
        <f>IF(ISNA(VLOOKUP(C23,'[1]Parts List Query'!$G$2:'[1]Parts List Query'!$J$17536,4,FALSE))=TRUE,(C23),(LEFT(VLOOKUP(C23,[1]!Table_Query_from_BetcoViews[[AlternateID]:[MainSKU]],4,FALSE),6)))</f>
        <v>E86578</v>
      </c>
      <c r="J23" s="4" t="str">
        <f>IFERROR(VLOOKUP(TRIM(C23),[1]!Table_Query_from_BetcoViews[[AlternateID]:[ItemDescr2]],5,FALSE),(CONCATENATE(D23,E23,F23)))</f>
        <v>screw  WS20/24</v>
      </c>
      <c r="K23">
        <f t="shared" si="0"/>
        <v>1</v>
      </c>
    </row>
    <row r="24" spans="2:11">
      <c r="B24" s="3">
        <v>23</v>
      </c>
      <c r="C24" s="1" t="s">
        <v>50</v>
      </c>
      <c r="E24" s="1" t="s">
        <v>71</v>
      </c>
      <c r="F24" s="1" t="s">
        <v>51</v>
      </c>
      <c r="G24" s="2">
        <v>100</v>
      </c>
      <c r="H24" s="1" t="s">
        <v>3</v>
      </c>
      <c r="I24" s="4" t="str">
        <f>IF(ISNA(VLOOKUP(C24,'[1]Parts List Query'!$G$2:'[1]Parts List Query'!$J$17536,4,FALSE))=TRUE,(C24),(LEFT(VLOOKUP(C24,[1]!Table_Query_from_BetcoViews[[AlternateID]:[MainSKU]],4,FALSE),6)))</f>
        <v>E86577</v>
      </c>
      <c r="J24" s="4" t="str">
        <f>IFERROR(VLOOKUP(TRIM(C24),[1]!Table_Query_from_BetcoViews[[AlternateID]:[ItemDescr2]],5,FALSE),(CONCATENATE(D24,E24,F24)))</f>
        <v>washer  WS20/24</v>
      </c>
      <c r="K24">
        <f t="shared" si="0"/>
        <v>1</v>
      </c>
    </row>
    <row r="25" spans="2:11">
      <c r="B25" s="3">
        <v>24</v>
      </c>
      <c r="C25" s="1" t="s">
        <v>52</v>
      </c>
      <c r="D25" s="1" t="s">
        <v>53</v>
      </c>
      <c r="E25" s="1" t="s">
        <v>71</v>
      </c>
      <c r="F25" s="1" t="s">
        <v>54</v>
      </c>
      <c r="G25" s="2">
        <v>100</v>
      </c>
      <c r="H25" s="1" t="s">
        <v>3</v>
      </c>
      <c r="I25" s="4" t="str">
        <f>IF(ISNA(VLOOKUP(C25,'[1]Parts List Query'!$G$2:'[1]Parts List Query'!$J$17536,4,FALSE))=TRUE,(C25),(LEFT(VLOOKUP(C25,[1]!Table_Query_from_BetcoViews[[AlternateID]:[MainSKU]],4,FALSE),6)))</f>
        <v>LAFN05544</v>
      </c>
      <c r="J25" s="4" t="str">
        <f>IFERROR(VLOOKUP(TRIM(C25),[1]!Table_Query_from_BetcoViews[[AlternateID]:[ItemDescr2]],5,FALSE),(CONCATENATE(D25,E25,F25)))</f>
        <v>PLATE SQUEEGEE</v>
      </c>
      <c r="K25">
        <f t="shared" si="0"/>
        <v>1</v>
      </c>
    </row>
    <row r="26" spans="2:11">
      <c r="B26" s="3">
        <v>25</v>
      </c>
      <c r="C26" s="1" t="s">
        <v>55</v>
      </c>
      <c r="D26" s="1" t="s">
        <v>33</v>
      </c>
      <c r="E26" s="1" t="s">
        <v>71</v>
      </c>
      <c r="F26" s="1" t="s">
        <v>56</v>
      </c>
      <c r="G26" s="2">
        <v>100</v>
      </c>
      <c r="H26" s="1" t="s">
        <v>3</v>
      </c>
      <c r="I26" s="4" t="str">
        <f>IF(ISNA(VLOOKUP(C26,'[1]Parts List Query'!$G$2:'[1]Parts List Query'!$J$17536,4,FALSE))=TRUE,(C26),(LEFT(VLOOKUP(C26,[1]!Table_Query_from_BetcoViews[[AlternateID]:[MainSKU]],4,FALSE),6)))</f>
        <v>E89405</v>
      </c>
      <c r="J26" s="4" t="str">
        <f>IFERROR(VLOOKUP(TRIM(C26),[1]!Table_Query_from_BetcoViews[[AlternateID]:[ItemDescr2]],5,FALSE),(CONCATENATE(D26,E26,F26)))</f>
        <v>Pin</v>
      </c>
      <c r="K26">
        <f t="shared" si="0"/>
        <v>1</v>
      </c>
    </row>
    <row r="27" spans="2:11">
      <c r="B27" s="3">
        <v>26</v>
      </c>
      <c r="C27" s="1" t="s">
        <v>57</v>
      </c>
      <c r="D27" s="1" t="s">
        <v>58</v>
      </c>
      <c r="E27" s="1" t="s">
        <v>71</v>
      </c>
      <c r="F27" s="1" t="s">
        <v>59</v>
      </c>
      <c r="G27" s="2">
        <v>100</v>
      </c>
      <c r="H27" s="1" t="s">
        <v>3</v>
      </c>
      <c r="I27" s="4" t="str">
        <f>IF(ISNA(VLOOKUP(C27,'[1]Parts List Query'!$G$2:'[1]Parts List Query'!$J$17536,4,FALSE))=TRUE,(C27),(LEFT(VLOOKUP(C27,[1]!Table_Query_from_BetcoViews[[AlternateID]:[MainSKU]],4,FALSE),6)))</f>
        <v>E89406</v>
      </c>
      <c r="J27" s="4" t="str">
        <f>IFERROR(VLOOKUP(TRIM(C27),[1]!Table_Query_from_BetcoViews[[AlternateID]:[ItemDescr2]],5,FALSE),(CONCATENATE(D27,E27,F27)))</f>
        <v>Spring</v>
      </c>
      <c r="K27">
        <f t="shared" si="0"/>
        <v>1</v>
      </c>
    </row>
    <row r="28" spans="2:11">
      <c r="B28" s="3">
        <v>27</v>
      </c>
      <c r="C28" s="1" t="s">
        <v>60</v>
      </c>
      <c r="E28" s="1" t="s">
        <v>71</v>
      </c>
      <c r="F28" s="1" t="s">
        <v>61</v>
      </c>
      <c r="G28" s="2">
        <v>100</v>
      </c>
      <c r="H28" s="1" t="s">
        <v>3</v>
      </c>
      <c r="I28" s="4" t="str">
        <f>IF(ISNA(VLOOKUP(C28,'[1]Parts List Query'!$G$2:'[1]Parts List Query'!$J$17536,4,FALSE))=TRUE,(C28),(LEFT(VLOOKUP(C28,[1]!Table_Query_from_BetcoViews[[AlternateID]:[MainSKU]],4,FALSE),6)))</f>
        <v>E87873</v>
      </c>
      <c r="J28" s="4" t="str">
        <f>IFERROR(VLOOKUP(TRIM(C28),[1]!Table_Query_from_BetcoViews[[AlternateID]:[ItemDescr2]],5,FALSE),(CONCATENATE(D28,E28,F28)))</f>
        <v>Washer for WS20</v>
      </c>
      <c r="K28">
        <f t="shared" si="0"/>
        <v>1</v>
      </c>
    </row>
    <row r="29" spans="2:11">
      <c r="B29" s="3">
        <v>28</v>
      </c>
      <c r="C29" s="1" t="s">
        <v>62</v>
      </c>
      <c r="D29" s="1" t="s">
        <v>63</v>
      </c>
      <c r="E29" s="1" t="s">
        <v>71</v>
      </c>
      <c r="F29" s="1" t="s">
        <v>64</v>
      </c>
      <c r="G29" s="2">
        <v>100</v>
      </c>
      <c r="H29" s="1" t="s">
        <v>3</v>
      </c>
      <c r="I29" s="4" t="str">
        <f>IF(ISNA(VLOOKUP(C29,'[1]Parts List Query'!$G$2:'[1]Parts List Query'!$J$17536,4,FALSE))=TRUE,(C29),(LEFT(VLOOKUP(C29,[1]!Table_Query_from_BetcoViews[[AlternateID]:[MainSKU]],4,FALSE),6)))</f>
        <v>E89408</v>
      </c>
      <c r="J29" s="4" t="str">
        <f>IFERROR(VLOOKUP(TRIM(C29),[1]!Table_Query_from_BetcoViews[[AlternateID]:[ItemDescr2]],5,FALSE),(CONCATENATE(D29,E29,F29)))</f>
        <v>Stop Ring</v>
      </c>
      <c r="K29">
        <f t="shared" si="0"/>
        <v>1</v>
      </c>
    </row>
    <row r="30" spans="2:11">
      <c r="B30" s="3">
        <v>29</v>
      </c>
      <c r="C30" s="1" t="s">
        <v>65</v>
      </c>
      <c r="D30" s="1" t="s">
        <v>20</v>
      </c>
      <c r="E30" s="1" t="s">
        <v>71</v>
      </c>
      <c r="F30" s="1" t="s">
        <v>66</v>
      </c>
      <c r="G30" s="2">
        <v>100</v>
      </c>
      <c r="H30" s="1" t="s">
        <v>3</v>
      </c>
      <c r="I30" s="4" t="str">
        <f>IF(ISNA(VLOOKUP(C30,'[1]Parts List Query'!$G$2:'[1]Parts List Query'!$J$17536,4,FALSE))=TRUE,(C30),(LEFT(VLOOKUP(C30,[1]!Table_Query_from_BetcoViews[[AlternateID]:[MainSKU]],4,FALSE),6)))</f>
        <v>E86462</v>
      </c>
      <c r="J30" s="4" t="str">
        <f>IFERROR(VLOOKUP(TRIM(C30),[1]!Table_Query_from_BetcoViews[[AlternateID]:[ItemDescr2]],5,FALSE),(CONCATENATE(D30,E30,F30)))</f>
        <v>AS20 Nut</v>
      </c>
      <c r="K30">
        <f t="shared" si="0"/>
        <v>1</v>
      </c>
    </row>
    <row r="31" spans="2:11">
      <c r="B31" s="3">
        <v>30</v>
      </c>
      <c r="C31" s="1" t="s">
        <v>67</v>
      </c>
      <c r="D31" s="1" t="s">
        <v>68</v>
      </c>
      <c r="E31" s="1" t="s">
        <v>71</v>
      </c>
      <c r="F31" s="1" t="s">
        <v>69</v>
      </c>
      <c r="G31" s="2">
        <v>100</v>
      </c>
      <c r="H31" s="1" t="s">
        <v>3</v>
      </c>
      <c r="I31" s="4" t="str">
        <f>IF(ISNA(VLOOKUP(C31,'[1]Parts List Query'!$G$2:'[1]Parts List Query'!$J$17536,4,FALSE))=TRUE,(C31),(LEFT(VLOOKUP(C31,[1]!Table_Query_from_BetcoViews[[AlternateID]:[MainSKU]],4,FALSE),6)))</f>
        <v>E89108</v>
      </c>
      <c r="J31" s="4" t="str">
        <f>IFERROR(VLOOKUP(TRIM(C31),[1]!Table_Query_from_BetcoViews[[AlternateID]:[ItemDescr2]],5,FALSE),(CONCATENATE(D31,E31,F31)))</f>
        <v>Lever, Plastic Squeegee Lift</v>
      </c>
      <c r="K31">
        <f t="shared" si="0"/>
        <v>1</v>
      </c>
    </row>
    <row r="33" spans="2:5">
      <c r="B33" s="1"/>
      <c r="C33" s="1"/>
      <c r="D33" s="1"/>
      <c r="E33" s="1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2:F31"/>
  <sheetViews>
    <sheetView tabSelected="1" workbookViewId="0">
      <selection activeCell="A2" sqref="A2:F31"/>
    </sheetView>
  </sheetViews>
  <sheetFormatPr defaultRowHeight="12.75"/>
  <cols>
    <col min="1" max="1" width="12.42578125" customWidth="1"/>
    <col min="2" max="2" width="9.140625" style="5"/>
    <col min="3" max="3" width="11.5703125" style="5" customWidth="1"/>
    <col min="4" max="4" width="32.140625" customWidth="1"/>
    <col min="5" max="5" width="4.7109375" customWidth="1"/>
    <col min="6" max="6" width="10.7109375" customWidth="1"/>
  </cols>
  <sheetData>
    <row r="2" spans="2:6" ht="12" customHeight="1">
      <c r="B2" s="6" t="s">
        <v>122</v>
      </c>
      <c r="C2" s="6" t="s">
        <v>123</v>
      </c>
      <c r="D2" s="7" t="s">
        <v>124</v>
      </c>
      <c r="E2" s="8" t="s">
        <v>125</v>
      </c>
      <c r="F2" s="8" t="s">
        <v>128</v>
      </c>
    </row>
    <row r="3" spans="2:6" ht="12" customHeight="1">
      <c r="B3" s="9">
        <v>1</v>
      </c>
      <c r="C3" s="9" t="s">
        <v>72</v>
      </c>
      <c r="D3" s="10" t="s">
        <v>126</v>
      </c>
      <c r="E3" s="11">
        <v>1</v>
      </c>
      <c r="F3" s="11" t="s">
        <v>3</v>
      </c>
    </row>
    <row r="4" spans="2:6" ht="12" customHeight="1">
      <c r="B4" s="9">
        <v>2</v>
      </c>
      <c r="C4" s="9" t="s">
        <v>73</v>
      </c>
      <c r="D4" s="10" t="s">
        <v>74</v>
      </c>
      <c r="E4" s="11">
        <v>1</v>
      </c>
      <c r="F4" s="11" t="s">
        <v>3</v>
      </c>
    </row>
    <row r="5" spans="2:6" ht="12" customHeight="1">
      <c r="B5" s="9">
        <v>3</v>
      </c>
      <c r="C5" s="9" t="s">
        <v>75</v>
      </c>
      <c r="D5" s="10" t="s">
        <v>76</v>
      </c>
      <c r="E5" s="11">
        <v>1</v>
      </c>
      <c r="F5" s="11" t="s">
        <v>3</v>
      </c>
    </row>
    <row r="6" spans="2:6" ht="12" customHeight="1">
      <c r="B6" s="9">
        <v>4</v>
      </c>
      <c r="C6" s="9" t="s">
        <v>77</v>
      </c>
      <c r="D6" s="10" t="s">
        <v>78</v>
      </c>
      <c r="E6" s="11">
        <v>1</v>
      </c>
      <c r="F6" s="11" t="s">
        <v>3</v>
      </c>
    </row>
    <row r="7" spans="2:6" ht="12" customHeight="1">
      <c r="B7" s="9">
        <v>5</v>
      </c>
      <c r="C7" s="9" t="s">
        <v>79</v>
      </c>
      <c r="D7" s="10" t="s">
        <v>80</v>
      </c>
      <c r="E7" s="11">
        <v>1</v>
      </c>
      <c r="F7" s="11" t="s">
        <v>3</v>
      </c>
    </row>
    <row r="8" spans="2:6" ht="12" customHeight="1">
      <c r="B8" s="9">
        <v>6</v>
      </c>
      <c r="C8" s="12" t="s">
        <v>14</v>
      </c>
      <c r="D8" s="10" t="s">
        <v>81</v>
      </c>
      <c r="E8" s="11">
        <v>1</v>
      </c>
      <c r="F8" s="11" t="s">
        <v>3</v>
      </c>
    </row>
    <row r="9" spans="2:6" ht="12" customHeight="1">
      <c r="B9" s="9">
        <v>7</v>
      </c>
      <c r="C9" s="9" t="s">
        <v>82</v>
      </c>
      <c r="D9" s="10" t="s">
        <v>83</v>
      </c>
      <c r="E9" s="11">
        <v>5</v>
      </c>
      <c r="F9" s="11" t="s">
        <v>3</v>
      </c>
    </row>
    <row r="10" spans="2:6" ht="12" customHeight="1">
      <c r="B10" s="9">
        <v>8</v>
      </c>
      <c r="C10" s="9" t="s">
        <v>84</v>
      </c>
      <c r="D10" s="10" t="s">
        <v>85</v>
      </c>
      <c r="E10" s="11">
        <v>4</v>
      </c>
      <c r="F10" s="11" t="s">
        <v>3</v>
      </c>
    </row>
    <row r="11" spans="2:6" ht="12" customHeight="1">
      <c r="B11" s="9">
        <v>9</v>
      </c>
      <c r="C11" s="12" t="s">
        <v>19</v>
      </c>
      <c r="D11" s="10" t="s">
        <v>86</v>
      </c>
      <c r="E11" s="11">
        <v>5</v>
      </c>
      <c r="F11" s="11"/>
    </row>
    <row r="12" spans="2:6" ht="12" customHeight="1">
      <c r="B12" s="9">
        <v>10</v>
      </c>
      <c r="C12" s="9" t="s">
        <v>87</v>
      </c>
      <c r="D12" s="10" t="s">
        <v>88</v>
      </c>
      <c r="E12" s="11">
        <v>1</v>
      </c>
      <c r="F12" s="11" t="s">
        <v>3</v>
      </c>
    </row>
    <row r="13" spans="2:6" ht="12" customHeight="1">
      <c r="B13" s="9">
        <v>11</v>
      </c>
      <c r="C13" s="9" t="s">
        <v>89</v>
      </c>
      <c r="D13" s="10" t="s">
        <v>90</v>
      </c>
      <c r="E13" s="11">
        <v>4</v>
      </c>
      <c r="F13" s="11" t="s">
        <v>3</v>
      </c>
    </row>
    <row r="14" spans="2:6" ht="12" customHeight="1">
      <c r="B14" s="9">
        <v>12</v>
      </c>
      <c r="C14" s="9" t="s">
        <v>91</v>
      </c>
      <c r="D14" s="10" t="s">
        <v>92</v>
      </c>
      <c r="E14" s="11">
        <v>2</v>
      </c>
      <c r="F14" s="11" t="s">
        <v>3</v>
      </c>
    </row>
    <row r="15" spans="2:6" ht="12" customHeight="1">
      <c r="B15" s="9">
        <v>13</v>
      </c>
      <c r="C15" s="9" t="s">
        <v>93</v>
      </c>
      <c r="D15" s="10" t="s">
        <v>94</v>
      </c>
      <c r="E15" s="11">
        <v>1</v>
      </c>
      <c r="F15" s="11"/>
    </row>
    <row r="16" spans="2:6" ht="12" customHeight="1">
      <c r="B16" s="9">
        <v>14</v>
      </c>
      <c r="C16" s="9" t="s">
        <v>95</v>
      </c>
      <c r="D16" s="10" t="s">
        <v>96</v>
      </c>
      <c r="E16" s="11">
        <v>1</v>
      </c>
      <c r="F16" s="11" t="s">
        <v>3</v>
      </c>
    </row>
    <row r="17" spans="2:6" ht="12" customHeight="1">
      <c r="B17" s="9">
        <v>15</v>
      </c>
      <c r="C17" s="9" t="s">
        <v>97</v>
      </c>
      <c r="D17" s="10" t="s">
        <v>98</v>
      </c>
      <c r="E17" s="11">
        <v>1</v>
      </c>
      <c r="F17" s="11" t="s">
        <v>34</v>
      </c>
    </row>
    <row r="18" spans="2:6" ht="12" customHeight="1">
      <c r="B18" s="9">
        <v>16</v>
      </c>
      <c r="C18" s="9" t="s">
        <v>99</v>
      </c>
      <c r="D18" s="10" t="s">
        <v>100</v>
      </c>
      <c r="E18" s="11">
        <v>1</v>
      </c>
      <c r="F18" s="11" t="s">
        <v>3</v>
      </c>
    </row>
    <row r="19" spans="2:6" ht="12" customHeight="1">
      <c r="B19" s="9">
        <v>17</v>
      </c>
      <c r="C19" s="9" t="s">
        <v>101</v>
      </c>
      <c r="D19" s="10" t="s">
        <v>74</v>
      </c>
      <c r="E19" s="11">
        <v>2</v>
      </c>
      <c r="F19" s="11" t="s">
        <v>3</v>
      </c>
    </row>
    <row r="20" spans="2:6" ht="12" customHeight="1">
      <c r="B20" s="9">
        <v>18</v>
      </c>
      <c r="C20" s="12" t="s">
        <v>39</v>
      </c>
      <c r="D20" s="10" t="s">
        <v>127</v>
      </c>
      <c r="E20" s="11">
        <v>1</v>
      </c>
      <c r="F20" s="11" t="s">
        <v>41</v>
      </c>
    </row>
    <row r="21" spans="2:6" ht="12" customHeight="1">
      <c r="B21" s="9">
        <v>20</v>
      </c>
      <c r="C21" s="9" t="s">
        <v>102</v>
      </c>
      <c r="D21" s="10" t="s">
        <v>103</v>
      </c>
      <c r="E21" s="11">
        <v>1</v>
      </c>
      <c r="F21" s="11" t="s">
        <v>44</v>
      </c>
    </row>
    <row r="22" spans="2:6" ht="12" customHeight="1">
      <c r="B22" s="9">
        <v>21</v>
      </c>
      <c r="C22" s="9" t="s">
        <v>104</v>
      </c>
      <c r="D22" s="10" t="s">
        <v>74</v>
      </c>
      <c r="E22" s="11">
        <v>1</v>
      </c>
      <c r="F22" s="11" t="s">
        <v>47</v>
      </c>
    </row>
    <row r="23" spans="2:6" ht="12" customHeight="1">
      <c r="B23" s="9">
        <v>22</v>
      </c>
      <c r="C23" s="9" t="s">
        <v>105</v>
      </c>
      <c r="D23" s="10" t="s">
        <v>106</v>
      </c>
      <c r="E23" s="11">
        <v>1</v>
      </c>
      <c r="F23" s="11" t="s">
        <v>3</v>
      </c>
    </row>
    <row r="24" spans="2:6" ht="12" customHeight="1">
      <c r="B24" s="9">
        <v>23</v>
      </c>
      <c r="C24" s="9" t="s">
        <v>107</v>
      </c>
      <c r="D24" s="10" t="s">
        <v>108</v>
      </c>
      <c r="E24" s="11">
        <v>1</v>
      </c>
      <c r="F24" s="11" t="s">
        <v>3</v>
      </c>
    </row>
    <row r="25" spans="2:6" ht="12" customHeight="1">
      <c r="B25" s="9">
        <v>24</v>
      </c>
      <c r="C25" s="12" t="s">
        <v>52</v>
      </c>
      <c r="D25" s="10" t="s">
        <v>109</v>
      </c>
      <c r="E25" s="11">
        <v>1</v>
      </c>
      <c r="F25" s="11" t="s">
        <v>3</v>
      </c>
    </row>
    <row r="26" spans="2:6" ht="12" customHeight="1">
      <c r="B26" s="9">
        <v>25</v>
      </c>
      <c r="C26" s="9" t="s">
        <v>110</v>
      </c>
      <c r="D26" s="10" t="s">
        <v>111</v>
      </c>
      <c r="E26" s="11">
        <v>1</v>
      </c>
      <c r="F26" s="11" t="s">
        <v>3</v>
      </c>
    </row>
    <row r="27" spans="2:6" ht="12" customHeight="1">
      <c r="B27" s="9">
        <v>26</v>
      </c>
      <c r="C27" s="9" t="s">
        <v>112</v>
      </c>
      <c r="D27" s="10" t="s">
        <v>113</v>
      </c>
      <c r="E27" s="11">
        <v>1</v>
      </c>
      <c r="F27" s="11" t="s">
        <v>3</v>
      </c>
    </row>
    <row r="28" spans="2:6" ht="12" customHeight="1">
      <c r="B28" s="9">
        <v>27</v>
      </c>
      <c r="C28" s="9" t="s">
        <v>114</v>
      </c>
      <c r="D28" s="10" t="s">
        <v>115</v>
      </c>
      <c r="E28" s="11">
        <v>1</v>
      </c>
      <c r="F28" s="11" t="s">
        <v>3</v>
      </c>
    </row>
    <row r="29" spans="2:6" ht="12" customHeight="1">
      <c r="B29" s="9">
        <v>28</v>
      </c>
      <c r="C29" s="9" t="s">
        <v>116</v>
      </c>
      <c r="D29" s="10" t="s">
        <v>117</v>
      </c>
      <c r="E29" s="11">
        <v>1</v>
      </c>
      <c r="F29" s="11" t="s">
        <v>3</v>
      </c>
    </row>
    <row r="30" spans="2:6" ht="12" customHeight="1">
      <c r="B30" s="9">
        <v>29</v>
      </c>
      <c r="C30" s="9" t="s">
        <v>118</v>
      </c>
      <c r="D30" s="10" t="s">
        <v>119</v>
      </c>
      <c r="E30" s="11">
        <v>1</v>
      </c>
      <c r="F30" s="11" t="s">
        <v>3</v>
      </c>
    </row>
    <row r="31" spans="2:6" ht="12" customHeight="1">
      <c r="B31" s="9">
        <v>30</v>
      </c>
      <c r="C31" s="9" t="s">
        <v>120</v>
      </c>
      <c r="D31" s="10" t="s">
        <v>121</v>
      </c>
      <c r="E31" s="11">
        <v>1</v>
      </c>
      <c r="F31" s="11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2C58E1-0E83-482E-8CC7-7CD904B2F219}"/>
</file>

<file path=customXml/itemProps2.xml><?xml version="1.0" encoding="utf-8"?>
<ds:datastoreItem xmlns:ds="http://schemas.openxmlformats.org/officeDocument/2006/customXml" ds:itemID="{EFC460C6-6957-4E29-98C1-C95D8E67F5E5}"/>
</file>

<file path=customXml/itemProps3.xml><?xml version="1.0" encoding="utf-8"?>
<ds:datastoreItem xmlns:ds="http://schemas.openxmlformats.org/officeDocument/2006/customXml" ds:itemID="{3171E9F3-A676-474E-B8E7-9D09BFAED68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LPTB00291IPC013 Betco WM20 v2 8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2010-08-16T19:34:54Z</dcterms:created>
  <dcterms:modified xsi:type="dcterms:W3CDTF">2010-08-16T19:34:54Z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